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60" windowWidth="15140" windowHeight="9300" tabRatio="354" firstSheet="1" activeTab="1"/>
  </bookViews>
  <sheets>
    <sheet name="CRYSTAL_PERSIST" sheetId="1" state="veryHidden" r:id="rId1"/>
    <sheet name="RFP Score-CD" sheetId="2" r:id="rId2"/>
    <sheet name="Scoring" sheetId="3" r:id="rId3"/>
    <sheet name="Sheet1" sheetId="4" r:id="rId4"/>
  </sheets>
  <definedNames>
    <definedName name="_xlnm.Print_Area" localSheetId="1">'RFP Score-CD'!$A$1:$E$59</definedName>
  </definedNames>
  <calcPr fullCalcOnLoad="1"/>
</workbook>
</file>

<file path=xl/comments2.xml><?xml version="1.0" encoding="utf-8"?>
<comments xmlns="http://schemas.openxmlformats.org/spreadsheetml/2006/main">
  <authors>
    <author>JC</author>
    <author>John Care</author>
  </authors>
  <commentList>
    <comment ref="A13" authorId="0">
      <text>
        <r>
          <rPr>
            <b/>
            <sz val="8"/>
            <rFont val="Tahoma"/>
            <family val="0"/>
          </rPr>
          <t>Prospect has laid out decision timeframes</t>
        </r>
      </text>
    </comment>
    <comment ref="A25" authorId="0">
      <text>
        <r>
          <rPr>
            <b/>
            <sz val="8"/>
            <rFont val="Tahoma"/>
            <family val="0"/>
          </rPr>
          <t xml:space="preserve">Any kind of Partner
</t>
        </r>
      </text>
    </comment>
    <comment ref="A26" authorId="0">
      <text>
        <r>
          <rPr>
            <b/>
            <sz val="8"/>
            <rFont val="Tahoma"/>
            <family val="0"/>
          </rPr>
          <t>Grade partner according to range in column D</t>
        </r>
      </text>
    </comment>
    <comment ref="A14" authorId="0">
      <text>
        <r>
          <rPr>
            <b/>
            <sz val="8"/>
            <rFont val="Tahoma"/>
            <family val="0"/>
          </rPr>
          <t>Purchasing Driving the RFP is usually bad news.</t>
        </r>
      </text>
    </comment>
    <comment ref="A9" authorId="0">
      <text>
        <r>
          <rPr>
            <b/>
            <sz val="8"/>
            <rFont val="Tahoma"/>
            <family val="0"/>
          </rPr>
          <t>Does the RFP give you data to calculate some form of ROI for our solution ?</t>
        </r>
      </text>
    </comment>
    <comment ref="A15" authorId="0">
      <text>
        <r>
          <rPr>
            <b/>
            <sz val="8"/>
            <rFont val="Tahoma"/>
            <family val="0"/>
          </rPr>
          <t>Grade according to our level of contact within the company. Low level IT would be a -10 , CxO would be a +10.</t>
        </r>
        <r>
          <rPr>
            <sz val="8"/>
            <rFont val="Tahoma"/>
            <family val="0"/>
          </rPr>
          <t xml:space="preserve">
</t>
        </r>
      </text>
    </comment>
    <comment ref="A29" authorId="0">
      <text>
        <r>
          <rPr>
            <b/>
            <sz val="8"/>
            <rFont val="Tahoma"/>
            <family val="0"/>
          </rPr>
          <t xml:space="preserve">"Y" if any of these differentiators are in the RFP </t>
        </r>
      </text>
    </comment>
    <comment ref="A6" authorId="0">
      <text>
        <r>
          <rPr>
            <b/>
            <sz val="8"/>
            <rFont val="Tahoma"/>
            <family val="0"/>
          </rPr>
          <t>Qualitative Scoring for Past History. Have we completed similar evals and never got any business ??</t>
        </r>
      </text>
    </comment>
    <comment ref="A18" authorId="0">
      <text>
        <r>
          <rPr>
            <b/>
            <sz val="8"/>
            <rFont val="Tahoma"/>
            <family val="0"/>
          </rPr>
          <t>Gut feel score. Leave at 0 unless some factor is not included in this scoresheet.</t>
        </r>
      </text>
    </comment>
    <comment ref="C19" authorId="0">
      <text>
        <r>
          <rPr>
            <b/>
            <sz val="8"/>
            <rFont val="Tahoma"/>
            <family val="0"/>
          </rPr>
          <t>BTR is the Business to Technical Ratio. The higher the better. Lines 15 &amp; 16 are all that are really needed.</t>
        </r>
      </text>
    </comment>
    <comment ref="A7" authorId="0">
      <text>
        <r>
          <rPr>
            <b/>
            <sz val="8"/>
            <rFont val="Tahoma"/>
            <family val="0"/>
          </rPr>
          <t>If they are a competitors anchor/key reference acct</t>
        </r>
      </text>
    </comment>
    <comment ref="A30" authorId="1">
      <text>
        <r>
          <rPr>
            <sz val="8"/>
            <rFont val="Tahoma"/>
            <family val="0"/>
          </rPr>
          <t xml:space="preserve">explain .. </t>
        </r>
      </text>
    </comment>
    <comment ref="A31" authorId="1">
      <text>
        <r>
          <rPr>
            <b/>
            <sz val="8"/>
            <rFont val="Tahoma"/>
            <family val="0"/>
          </rPr>
          <t>why ?</t>
        </r>
      </text>
    </comment>
    <comment ref="A32" authorId="1">
      <text>
        <r>
          <rPr>
            <b/>
            <sz val="8"/>
            <rFont val="Tahoma"/>
            <family val="0"/>
          </rPr>
          <t>Obvious - tried to involve IT when possible to concur w/ scaling, security and firewall issues.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<sst xmlns="http://schemas.openxmlformats.org/spreadsheetml/2006/main" count="129" uniqueCount="81">
  <si>
    <t xml:space="preserve">     Business Description</t>
  </si>
  <si>
    <t xml:space="preserve">     Technical Description</t>
  </si>
  <si>
    <t xml:space="preserve">     T&amp;C/Legal Stuff</t>
  </si>
  <si>
    <t xml:space="preserve">     Neutral Filler</t>
  </si>
  <si>
    <t>Differentiators</t>
  </si>
  <si>
    <t>Competition</t>
  </si>
  <si>
    <t xml:space="preserve">    Oracle</t>
  </si>
  <si>
    <t xml:space="preserve">    Other :  </t>
  </si>
  <si>
    <t>Score +8</t>
  </si>
  <si>
    <t>Score +10</t>
  </si>
  <si>
    <t>Score +5</t>
  </si>
  <si>
    <t>Score +3</t>
  </si>
  <si>
    <t>Score -6</t>
  </si>
  <si>
    <t>Score -2</t>
  </si>
  <si>
    <t>Score -7</t>
  </si>
  <si>
    <t xml:space="preserve">BTR </t>
  </si>
  <si>
    <t>RFP Analysis One-Pager</t>
  </si>
  <si>
    <t>"Grade" means you enter a subjective score between the indicated ranges</t>
  </si>
  <si>
    <t>n</t>
  </si>
  <si>
    <t>Use a capital "Y" for YES</t>
  </si>
  <si>
    <t>Score +/- 8</t>
  </si>
  <si>
    <t>&lt;CrystalAddin Version="1"/&gt;</t>
  </si>
  <si>
    <t>Stay Away</t>
  </si>
  <si>
    <t>Score BTR * 4</t>
  </si>
  <si>
    <t xml:space="preserve">We know the business drivers, time frame, budget, approval process and high-level decision criteria in the client organization. </t>
  </si>
  <si>
    <t>Opportunity Information</t>
  </si>
  <si>
    <t>Is purchasing our main contact?</t>
  </si>
  <si>
    <t>GRADE +/- 10</t>
  </si>
  <si>
    <t>Strategy</t>
  </si>
  <si>
    <t>GRADE +/- 5</t>
  </si>
  <si>
    <t>We have influenced the RFX and we are "favored" vendor.</t>
  </si>
  <si>
    <t>Do we have a prior, positive history with the client?</t>
  </si>
  <si>
    <t>Have we met with this customer on this opportunity prior to this RFP?</t>
  </si>
  <si>
    <t xml:space="preserve">    IBM</t>
  </si>
  <si>
    <t xml:space="preserve">    HP</t>
  </si>
  <si>
    <t xml:space="preserve">    SUN</t>
  </si>
  <si>
    <t xml:space="preserve">    BMC</t>
  </si>
  <si>
    <t xml:space="preserve">    RSA</t>
  </si>
  <si>
    <t xml:space="preserve">    Entrust</t>
  </si>
  <si>
    <t xml:space="preserve">    Altiris</t>
  </si>
  <si>
    <t xml:space="preserve">     Currently includes unsupported platforms, OS or databases</t>
  </si>
  <si>
    <t xml:space="preserve">     Requires sophisticated ad-hoc reporting, not in native product</t>
  </si>
  <si>
    <t>RFP Pages (Total)</t>
  </si>
  <si>
    <t>Do we have an executive sponsor?</t>
  </si>
  <si>
    <t>y</t>
  </si>
  <si>
    <t>Score 4</t>
  </si>
  <si>
    <t>Score -5</t>
  </si>
  <si>
    <t>Score -3</t>
  </si>
  <si>
    <t>Small</t>
  </si>
  <si>
    <t>Forecasted Rev</t>
  </si>
  <si>
    <t>Grade +/- 8</t>
  </si>
  <si>
    <t>Customer is looking for a suite or multi-faceted vendor</t>
  </si>
  <si>
    <t xml:space="preserve">Opportunity name:  </t>
  </si>
  <si>
    <t>Is this the replacement of an incumbent vendor?</t>
  </si>
  <si>
    <t>Has the customer established an ROI expectation?</t>
  </si>
  <si>
    <t>Response timelines understood and achievable?</t>
  </si>
  <si>
    <t>Score -10</t>
  </si>
  <si>
    <t>Do we have access to the right stakeholders/influencers?</t>
  </si>
  <si>
    <t>Are there objectional legal terms &amp; conditions?</t>
  </si>
  <si>
    <t>Score - 8</t>
  </si>
  <si>
    <t>GRADE +/- 4</t>
  </si>
  <si>
    <t>Is a partner required to provide the complete solution?</t>
  </si>
  <si>
    <t>Single brand, more than 3 products?</t>
  </si>
  <si>
    <t>Multiple brands, more than 3 products?</t>
  </si>
  <si>
    <t xml:space="preserve">    Mercury</t>
  </si>
  <si>
    <t xml:space="preserve">    Serena</t>
  </si>
  <si>
    <t xml:space="preserve">    Microsoft</t>
  </si>
  <si>
    <t>GRADE 0 to -5</t>
  </si>
  <si>
    <t xml:space="preserve">SCORE: </t>
  </si>
  <si>
    <t>Evaluate our track record with the partner. (if no partner, enter "0".)</t>
  </si>
  <si>
    <t xml:space="preserve">   Is the partner a boutique shop? (If no partner, enter "n.")</t>
  </si>
  <si>
    <t xml:space="preserve">   Is the partner a Big Five shop? (If no partner, enter "y.")</t>
  </si>
  <si>
    <t>A consulting group is evaluating the response and our relationship with the consulting group is good. If no consulting group involved, enter "0".</t>
  </si>
  <si>
    <t>Completed By</t>
  </si>
  <si>
    <t>Sales:</t>
  </si>
  <si>
    <t>Pre Saels:</t>
  </si>
  <si>
    <t>Existing &lt;Company&gt; Customer?</t>
  </si>
  <si>
    <t>Existing  &lt;Company&gt; Products?</t>
  </si>
  <si>
    <t>Misc Weighting (e.g complimentry products)</t>
  </si>
  <si>
    <t xml:space="preserve">     Looking for SOA architecture</t>
  </si>
  <si>
    <t xml:space="preserve">     Requires multiple references within this specific vertical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</si>
</sst>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0000"/>
    <numFmt numFmtId="181" formatCode="0.0"/>
    <numFmt numFmtId="182" formatCode="0.0%"/>
    <numFmt numFmtId="183" formatCode="0.000%"/>
    <numFmt numFmtId="184" formatCode="_(&quot;$&quot;* #,##0.0_);_(&quot;$&quot;* \(#,##0.0\);_(&quot;$&quot;* &quot;-&quot;??_);_(@_)"/>
    <numFmt numFmtId="185" formatCode="_(&quot;$&quot;* #,##0_);_(&quot;$&quot;* \(#,##0\);_(&quot;$&quot;* &quot;-&quot;??_);_(@_)"/>
  </numFmts>
  <fonts count="46">
    <font>
      <sz val="10"/>
      <name val="Arial"/>
      <family val="0"/>
    </font>
    <font>
      <b/>
      <u val="single"/>
      <sz val="10"/>
      <name val="Arial"/>
      <family val="2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2" fontId="0" fillId="33" borderId="10" xfId="0" applyNumberForma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34" borderId="12" xfId="0" applyFont="1" applyFill="1" applyBorder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wrapText="1"/>
    </xf>
    <xf numFmtId="0" fontId="0" fillId="34" borderId="0" xfId="0" applyFill="1" applyBorder="1" applyAlignment="1">
      <alignment/>
    </xf>
    <xf numFmtId="0" fontId="5" fillId="34" borderId="13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0" fillId="0" borderId="0" xfId="0" applyNumberFormat="1" applyBorder="1" applyAlignment="1">
      <alignment/>
    </xf>
    <xf numFmtId="0" fontId="0" fillId="34" borderId="15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 wrapText="1"/>
    </xf>
    <xf numFmtId="0" fontId="9" fillId="0" borderId="19" xfId="0" applyFont="1" applyBorder="1" applyAlignment="1">
      <alignment horizontal="center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/>
    </xf>
    <xf numFmtId="0" fontId="0" fillId="34" borderId="0" xfId="0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0" borderId="15" xfId="0" applyNumberFormat="1" applyBorder="1" applyAlignment="1">
      <alignment/>
    </xf>
    <xf numFmtId="0" fontId="0" fillId="34" borderId="23" xfId="0" applyFill="1" applyBorder="1" applyAlignment="1">
      <alignment wrapText="1"/>
    </xf>
    <xf numFmtId="0" fontId="5" fillId="34" borderId="17" xfId="0" applyFont="1" applyFill="1" applyBorder="1" applyAlignment="1">
      <alignment/>
    </xf>
    <xf numFmtId="0" fontId="5" fillId="35" borderId="17" xfId="0" applyFont="1" applyFill="1" applyBorder="1" applyAlignment="1">
      <alignment/>
    </xf>
    <xf numFmtId="0" fontId="5" fillId="34" borderId="24" xfId="0" applyFont="1" applyFill="1" applyBorder="1" applyAlignment="1">
      <alignment/>
    </xf>
    <xf numFmtId="0" fontId="5" fillId="34" borderId="25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16" xfId="0" applyFill="1" applyBorder="1" applyAlignment="1">
      <alignment wrapText="1"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34" borderId="0" xfId="0" applyNumberForma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0" xfId="0" applyFill="1" applyBorder="1" applyAlignment="1">
      <alignment/>
    </xf>
    <xf numFmtId="0" fontId="0" fillId="34" borderId="28" xfId="0" applyFill="1" applyBorder="1" applyAlignment="1">
      <alignment wrapText="1"/>
    </xf>
    <xf numFmtId="3" fontId="0" fillId="0" borderId="0" xfId="0" applyNumberFormat="1" applyAlignment="1">
      <alignment/>
    </xf>
    <xf numFmtId="9" fontId="0" fillId="0" borderId="0" xfId="59" applyFont="1" applyAlignment="1">
      <alignment/>
    </xf>
    <xf numFmtId="0" fontId="9" fillId="0" borderId="0" xfId="0" applyFont="1" applyAlignment="1">
      <alignment/>
    </xf>
    <xf numFmtId="0" fontId="0" fillId="34" borderId="0" xfId="0" applyFill="1" applyBorder="1" applyAlignment="1">
      <alignment wrapText="1"/>
    </xf>
    <xf numFmtId="0" fontId="0" fillId="34" borderId="13" xfId="0" applyFill="1" applyBorder="1" applyAlignment="1">
      <alignment/>
    </xf>
    <xf numFmtId="0" fontId="0" fillId="34" borderId="12" xfId="0" applyFill="1" applyBorder="1" applyAlignment="1">
      <alignment wrapText="1"/>
    </xf>
    <xf numFmtId="0" fontId="0" fillId="34" borderId="12" xfId="0" applyFill="1" applyBorder="1" applyAlignment="1">
      <alignment/>
    </xf>
    <xf numFmtId="0" fontId="2" fillId="36" borderId="29" xfId="0" applyFont="1" applyFill="1" applyBorder="1" applyAlignment="1">
      <alignment horizontal="right"/>
    </xf>
    <xf numFmtId="181" fontId="2" fillId="36" borderId="30" xfId="0" applyNumberFormat="1" applyFont="1" applyFill="1" applyBorder="1" applyAlignment="1">
      <alignment horizontal="left"/>
    </xf>
    <xf numFmtId="0" fontId="0" fillId="36" borderId="0" xfId="0" applyFill="1" applyAlignment="1">
      <alignment wrapText="1"/>
    </xf>
    <xf numFmtId="0" fontId="9" fillId="36" borderId="0" xfId="0" applyFont="1" applyFill="1" applyAlignment="1">
      <alignment horizontal="center" wrapText="1"/>
    </xf>
    <xf numFmtId="0" fontId="10" fillId="37" borderId="31" xfId="0" applyFont="1" applyFill="1" applyBorder="1" applyAlignment="1">
      <alignment horizontal="center"/>
    </xf>
    <xf numFmtId="0" fontId="10" fillId="37" borderId="32" xfId="0" applyFont="1" applyFill="1" applyBorder="1" applyAlignment="1">
      <alignment horizontal="center"/>
    </xf>
    <xf numFmtId="0" fontId="10" fillId="37" borderId="33" xfId="0" applyFont="1" applyFill="1" applyBorder="1" applyAlignment="1">
      <alignment horizontal="center"/>
    </xf>
    <xf numFmtId="0" fontId="9" fillId="0" borderId="18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9" fillId="0" borderId="25" xfId="0" applyFont="1" applyBorder="1" applyAlignment="1">
      <alignment horizontal="left" wrapText="1"/>
    </xf>
    <xf numFmtId="0" fontId="9" fillId="0" borderId="19" xfId="0" applyFont="1" applyBorder="1" applyAlignment="1">
      <alignment horizontal="center" wrapText="1"/>
    </xf>
    <xf numFmtId="0" fontId="9" fillId="0" borderId="34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3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62"/>
      </font>
      <fill>
        <patternFill>
          <bgColor indexed="13"/>
        </patternFill>
      </fill>
    </dxf>
    <dxf>
      <font>
        <b/>
        <i val="0"/>
        <color indexed="13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V1:V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V1" s="5" t="s">
        <v>21</v>
      </c>
    </row>
  </sheetData>
  <sheetProtection/>
  <printOptions/>
  <pageMargins left="0.75" right="0.75" top="1" bottom="1" header="0.5" footer="0.5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tabSelected="1" zoomScalePageLayoutView="0" workbookViewId="0" topLeftCell="A15">
      <selection activeCell="A37" sqref="A37"/>
    </sheetView>
  </sheetViews>
  <sheetFormatPr defaultColWidth="8.8515625" defaultRowHeight="12.75"/>
  <cols>
    <col min="1" max="1" width="55.8515625" style="6" customWidth="1"/>
    <col min="2" max="3" width="10.8515625" style="0" customWidth="1"/>
    <col min="4" max="4" width="12.7109375" style="0" customWidth="1"/>
    <col min="5" max="5" width="10.8515625" style="3" bestFit="1" customWidth="1"/>
    <col min="6" max="6" width="8.8515625" style="0" customWidth="1"/>
    <col min="7" max="7" width="10.421875" style="0" bestFit="1" customWidth="1"/>
  </cols>
  <sheetData>
    <row r="1" spans="1:5" ht="18" customHeight="1" thickBot="1">
      <c r="A1" s="50" t="s">
        <v>16</v>
      </c>
      <c r="B1" s="51"/>
      <c r="C1" s="51"/>
      <c r="D1" s="51"/>
      <c r="E1" s="52"/>
    </row>
    <row r="2" spans="1:5" ht="16.5" thickBot="1">
      <c r="A2" s="53" t="s">
        <v>52</v>
      </c>
      <c r="B2" s="54"/>
      <c r="C2" s="55"/>
      <c r="D2" s="46" t="s">
        <v>68</v>
      </c>
      <c r="E2" s="47">
        <f>E51</f>
        <v>103</v>
      </c>
    </row>
    <row r="3" spans="1:5" ht="12.75">
      <c r="A3" s="61" t="s">
        <v>25</v>
      </c>
      <c r="B3" s="58"/>
      <c r="C3" s="58"/>
      <c r="D3" s="58"/>
      <c r="E3" s="59"/>
    </row>
    <row r="4" spans="1:5" ht="12.75">
      <c r="A4" s="14" t="s">
        <v>76</v>
      </c>
      <c r="B4" s="10" t="s">
        <v>44</v>
      </c>
      <c r="C4" s="7"/>
      <c r="D4" s="29" t="s">
        <v>8</v>
      </c>
      <c r="E4" s="9">
        <f>IF((UPPER(B4)="Y"),8,0)</f>
        <v>8</v>
      </c>
    </row>
    <row r="5" spans="1:5" ht="12.75">
      <c r="A5" s="14" t="s">
        <v>77</v>
      </c>
      <c r="B5" s="10" t="s">
        <v>44</v>
      </c>
      <c r="C5" s="7"/>
      <c r="D5" s="30" t="s">
        <v>8</v>
      </c>
      <c r="E5" s="8">
        <f>IF((UPPER(B5)="Y"),8,0)</f>
        <v>8</v>
      </c>
    </row>
    <row r="6" spans="1:5" ht="12.75">
      <c r="A6" s="14" t="s">
        <v>31</v>
      </c>
      <c r="B6" s="10" t="s">
        <v>18</v>
      </c>
      <c r="C6" s="7"/>
      <c r="D6" s="30" t="s">
        <v>20</v>
      </c>
      <c r="E6" s="8">
        <f>IF((UPPER(B6)="Y"),8,-8)</f>
        <v>-8</v>
      </c>
    </row>
    <row r="7" spans="1:5" ht="12.75">
      <c r="A7" s="14" t="s">
        <v>53</v>
      </c>
      <c r="B7" s="10" t="s">
        <v>18</v>
      </c>
      <c r="C7" s="7"/>
      <c r="D7" s="30" t="s">
        <v>12</v>
      </c>
      <c r="E7" s="8">
        <f>IF((UPPER(B7)="y"),-6,0)</f>
        <v>0</v>
      </c>
    </row>
    <row r="8" spans="1:5" ht="25.5">
      <c r="A8" s="14" t="s">
        <v>32</v>
      </c>
      <c r="B8" s="10" t="s">
        <v>44</v>
      </c>
      <c r="C8" s="7"/>
      <c r="D8" s="30" t="s">
        <v>9</v>
      </c>
      <c r="E8" s="8">
        <f>IF((UPPER(B8)="Y"),10,0)</f>
        <v>10</v>
      </c>
    </row>
    <row r="9" spans="1:5" ht="12.75">
      <c r="A9" s="14" t="s">
        <v>54</v>
      </c>
      <c r="B9" s="10" t="s">
        <v>44</v>
      </c>
      <c r="C9" s="7"/>
      <c r="D9" s="30" t="s">
        <v>10</v>
      </c>
      <c r="E9" s="8">
        <f>IF((UPPER(B9)="Y"),5,0)</f>
        <v>5</v>
      </c>
    </row>
    <row r="10" spans="1:5" ht="26.25" customHeight="1">
      <c r="A10" s="14" t="s">
        <v>24</v>
      </c>
      <c r="B10" s="7"/>
      <c r="C10" s="7"/>
      <c r="D10" s="36" t="s">
        <v>27</v>
      </c>
      <c r="E10" s="21">
        <v>6</v>
      </c>
    </row>
    <row r="11" spans="1:5" ht="38.25">
      <c r="A11" s="14" t="s">
        <v>72</v>
      </c>
      <c r="B11" s="7"/>
      <c r="C11" s="7"/>
      <c r="D11" s="36" t="s">
        <v>27</v>
      </c>
      <c r="E11" s="21">
        <v>10</v>
      </c>
    </row>
    <row r="12" spans="1:5" ht="25.5">
      <c r="A12" s="14" t="s">
        <v>30</v>
      </c>
      <c r="B12" s="35"/>
      <c r="C12" s="7"/>
      <c r="D12" s="36" t="s">
        <v>27</v>
      </c>
      <c r="E12" s="21">
        <v>10</v>
      </c>
    </row>
    <row r="13" spans="1:5" ht="12.75">
      <c r="A13" s="14" t="s">
        <v>55</v>
      </c>
      <c r="B13" s="10" t="s">
        <v>44</v>
      </c>
      <c r="C13" s="7"/>
      <c r="D13" s="30" t="s">
        <v>56</v>
      </c>
      <c r="E13" s="8">
        <f>IF((UPPER(B13)="n"),-10,0)</f>
        <v>0</v>
      </c>
    </row>
    <row r="14" spans="1:5" ht="12.75">
      <c r="A14" s="14" t="s">
        <v>26</v>
      </c>
      <c r="B14" s="10" t="s">
        <v>18</v>
      </c>
      <c r="C14" s="7"/>
      <c r="D14" s="30" t="s">
        <v>14</v>
      </c>
      <c r="E14" s="8">
        <f>IF((UPPER(B14)="Y"),-7,0)</f>
        <v>0</v>
      </c>
    </row>
    <row r="15" spans="1:5" ht="12.75">
      <c r="A15" s="14" t="s">
        <v>43</v>
      </c>
      <c r="B15" s="35"/>
      <c r="C15" s="7"/>
      <c r="D15" s="36" t="s">
        <v>27</v>
      </c>
      <c r="E15" s="21">
        <v>10</v>
      </c>
    </row>
    <row r="16" spans="1:5" ht="12.75">
      <c r="A16" s="14" t="s">
        <v>57</v>
      </c>
      <c r="B16" s="35"/>
      <c r="C16" s="7"/>
      <c r="D16" s="36" t="s">
        <v>60</v>
      </c>
      <c r="E16" s="21">
        <v>4</v>
      </c>
    </row>
    <row r="17" spans="1:5" ht="12.75">
      <c r="A17" s="14" t="s">
        <v>58</v>
      </c>
      <c r="B17" s="10" t="s">
        <v>18</v>
      </c>
      <c r="C17" s="7"/>
      <c r="D17" s="30" t="s">
        <v>59</v>
      </c>
      <c r="E17" s="8">
        <f>IF((UPPER(B17)="Y"),-8,0)</f>
        <v>0</v>
      </c>
    </row>
    <row r="18" spans="1:5" ht="12.75">
      <c r="A18" s="16" t="s">
        <v>78</v>
      </c>
      <c r="B18" s="11"/>
      <c r="C18" s="11"/>
      <c r="D18" s="36" t="s">
        <v>50</v>
      </c>
      <c r="E18" s="21">
        <v>8</v>
      </c>
    </row>
    <row r="19" spans="1:5" ht="12.75">
      <c r="A19" s="17" t="s">
        <v>42</v>
      </c>
      <c r="B19" s="12">
        <v>200</v>
      </c>
      <c r="C19" s="2" t="s">
        <v>15</v>
      </c>
      <c r="D19" s="7"/>
      <c r="E19" s="25"/>
    </row>
    <row r="20" spans="1:5" ht="12.75">
      <c r="A20" s="14" t="s">
        <v>0</v>
      </c>
      <c r="B20" s="12">
        <v>50</v>
      </c>
      <c r="C20" s="1">
        <f>B20/B21</f>
        <v>0.5555555555555556</v>
      </c>
      <c r="D20" s="7" t="s">
        <v>23</v>
      </c>
      <c r="E20" s="27">
        <f>INT((4*C20)+0.5)</f>
        <v>2</v>
      </c>
    </row>
    <row r="21" spans="1:5" ht="12.75">
      <c r="A21" s="14" t="s">
        <v>1</v>
      </c>
      <c r="B21" s="12">
        <v>90</v>
      </c>
      <c r="C21" s="7"/>
      <c r="D21" s="7"/>
      <c r="E21" s="25"/>
    </row>
    <row r="22" spans="1:5" ht="12.75">
      <c r="A22" s="14" t="s">
        <v>2</v>
      </c>
      <c r="B22" s="12">
        <v>20</v>
      </c>
      <c r="C22" s="7"/>
      <c r="D22" s="7"/>
      <c r="E22" s="25"/>
    </row>
    <row r="23" spans="1:5" ht="12.75">
      <c r="A23" s="16" t="s">
        <v>3</v>
      </c>
      <c r="B23" s="13">
        <f>B19-B20-B21-B22</f>
        <v>40</v>
      </c>
      <c r="C23" s="11"/>
      <c r="D23" s="11"/>
      <c r="E23" s="28"/>
    </row>
    <row r="24" spans="1:5" ht="12.75">
      <c r="A24" s="56" t="s">
        <v>28</v>
      </c>
      <c r="B24" s="57"/>
      <c r="C24" s="57"/>
      <c r="D24" s="57"/>
      <c r="E24" s="60"/>
    </row>
    <row r="25" spans="1:5" ht="12.75">
      <c r="A25" s="14" t="s">
        <v>61</v>
      </c>
      <c r="B25" s="10" t="s">
        <v>18</v>
      </c>
      <c r="C25" s="7"/>
      <c r="D25" s="7" t="s">
        <v>46</v>
      </c>
      <c r="E25" s="25">
        <f>IF((UPPER(B25)="Y"),-5,0)</f>
        <v>0</v>
      </c>
    </row>
    <row r="26" spans="1:5" ht="25.5">
      <c r="A26" s="14" t="s">
        <v>69</v>
      </c>
      <c r="B26" s="20"/>
      <c r="C26" s="7"/>
      <c r="D26" s="37" t="s">
        <v>29</v>
      </c>
      <c r="E26" s="26">
        <v>5</v>
      </c>
    </row>
    <row r="27" spans="1:5" ht="25.5">
      <c r="A27" s="14" t="s">
        <v>70</v>
      </c>
      <c r="B27" s="10" t="s">
        <v>18</v>
      </c>
      <c r="C27" s="7"/>
      <c r="D27" s="7" t="s">
        <v>11</v>
      </c>
      <c r="E27" s="25">
        <f>IF((UPPER(B27)="Y"),3,0)</f>
        <v>0</v>
      </c>
    </row>
    <row r="28" spans="1:5" ht="12.75">
      <c r="A28" s="16" t="s">
        <v>71</v>
      </c>
      <c r="B28" s="23" t="s">
        <v>18</v>
      </c>
      <c r="C28" s="11"/>
      <c r="D28" s="11" t="s">
        <v>13</v>
      </c>
      <c r="E28" s="28">
        <f>IF((UPPER(B28)="Y"),-2,0)</f>
        <v>0</v>
      </c>
    </row>
    <row r="29" spans="1:5" ht="12.75" customHeight="1">
      <c r="A29" s="56" t="s">
        <v>4</v>
      </c>
      <c r="B29" s="57"/>
      <c r="C29" s="57"/>
      <c r="D29" s="57"/>
      <c r="E29" s="60"/>
    </row>
    <row r="30" spans="1:5" ht="12.75" customHeight="1">
      <c r="A30" s="14" t="s">
        <v>51</v>
      </c>
      <c r="B30" s="10" t="s">
        <v>44</v>
      </c>
      <c r="C30" s="43"/>
      <c r="D30" s="44" t="s">
        <v>45</v>
      </c>
      <c r="E30" s="44">
        <f>IF((UPPER(B30)="Y"),4,0)</f>
        <v>4</v>
      </c>
    </row>
    <row r="31" spans="1:5" ht="12.75">
      <c r="A31" s="14" t="s">
        <v>62</v>
      </c>
      <c r="B31" s="10" t="s">
        <v>44</v>
      </c>
      <c r="C31" s="43"/>
      <c r="D31" s="45" t="s">
        <v>8</v>
      </c>
      <c r="E31" s="4">
        <f>IF((UPPER(B31)="Y"),8,0)</f>
        <v>8</v>
      </c>
    </row>
    <row r="32" spans="1:5" ht="12.75">
      <c r="A32" s="14" t="s">
        <v>63</v>
      </c>
      <c r="B32" s="10" t="s">
        <v>44</v>
      </c>
      <c r="C32" s="43"/>
      <c r="D32" s="45" t="s">
        <v>8</v>
      </c>
      <c r="E32" s="4">
        <f>IF((UPPER(B32)="Y"),8,0)</f>
        <v>8</v>
      </c>
    </row>
    <row r="33" spans="1:5" ht="12.75">
      <c r="A33" s="56" t="s">
        <v>22</v>
      </c>
      <c r="B33" s="57"/>
      <c r="C33" s="57"/>
      <c r="D33" s="58"/>
      <c r="E33" s="59"/>
    </row>
    <row r="34" spans="1:5" ht="25.5">
      <c r="A34" s="14" t="s">
        <v>40</v>
      </c>
      <c r="B34" s="10" t="s">
        <v>18</v>
      </c>
      <c r="C34" s="7"/>
      <c r="D34" s="31" t="s">
        <v>12</v>
      </c>
      <c r="E34" s="38">
        <f>IF((UPPER(B34)="Y"),-6,0)</f>
        <v>0</v>
      </c>
    </row>
    <row r="35" spans="1:5" ht="25.5">
      <c r="A35" s="14" t="s">
        <v>41</v>
      </c>
      <c r="B35" s="10" t="s">
        <v>18</v>
      </c>
      <c r="C35" s="7"/>
      <c r="D35" s="31" t="s">
        <v>12</v>
      </c>
      <c r="E35" s="38">
        <f>IF((UPPER(B35)="Y"),-6,0)</f>
        <v>0</v>
      </c>
    </row>
    <row r="36" spans="1:5" ht="12.75">
      <c r="A36" s="14" t="s">
        <v>79</v>
      </c>
      <c r="B36" s="10" t="s">
        <v>18</v>
      </c>
      <c r="C36" s="7"/>
      <c r="D36" s="31" t="s">
        <v>12</v>
      </c>
      <c r="E36" s="38">
        <f>IF((UPPER(B36)="Y"),-6,0)</f>
        <v>0</v>
      </c>
    </row>
    <row r="37" spans="1:5" ht="12.75" customHeight="1">
      <c r="A37" s="14" t="s">
        <v>80</v>
      </c>
      <c r="B37" s="10" t="s">
        <v>18</v>
      </c>
      <c r="C37" s="7"/>
      <c r="D37" s="42" t="s">
        <v>12</v>
      </c>
      <c r="E37" s="38">
        <f>IF((UPPER(B37)="Y"),-6,0)</f>
        <v>0</v>
      </c>
    </row>
    <row r="38" spans="1:5" ht="12.75">
      <c r="A38" s="56" t="s">
        <v>5</v>
      </c>
      <c r="B38" s="57"/>
      <c r="C38" s="58"/>
      <c r="D38" s="57"/>
      <c r="E38" s="60"/>
    </row>
    <row r="39" spans="1:5" ht="12.75">
      <c r="A39" s="14" t="s">
        <v>33</v>
      </c>
      <c r="B39" s="10" t="s">
        <v>18</v>
      </c>
      <c r="C39" s="7"/>
      <c r="D39" s="31" t="s">
        <v>14</v>
      </c>
      <c r="E39" s="38">
        <f>IF((UPPER(B39)="Y"),-7,0)</f>
        <v>0</v>
      </c>
    </row>
    <row r="40" spans="1:5" ht="12.75">
      <c r="A40" s="14" t="s">
        <v>34</v>
      </c>
      <c r="B40" s="10" t="s">
        <v>18</v>
      </c>
      <c r="C40" s="7"/>
      <c r="D40" s="31" t="s">
        <v>14</v>
      </c>
      <c r="E40" s="38">
        <f>IF((UPPER(B40)="Y"),-7,0)</f>
        <v>0</v>
      </c>
    </row>
    <row r="41" spans="1:5" ht="12.75">
      <c r="A41" s="14" t="s">
        <v>35</v>
      </c>
      <c r="B41" s="10" t="s">
        <v>18</v>
      </c>
      <c r="C41" s="7"/>
      <c r="D41" s="31" t="s">
        <v>14</v>
      </c>
      <c r="E41" s="38">
        <f>IF((UPPER(B41)="Y"),-7,0)</f>
        <v>0</v>
      </c>
    </row>
    <row r="42" spans="1:5" ht="12.75">
      <c r="A42" s="14" t="s">
        <v>36</v>
      </c>
      <c r="B42" s="10" t="s">
        <v>18</v>
      </c>
      <c r="C42" s="7"/>
      <c r="D42" s="31" t="s">
        <v>14</v>
      </c>
      <c r="E42" s="38">
        <f>IF((UPPER(B42)="Y"),-7,0)</f>
        <v>0</v>
      </c>
    </row>
    <row r="43" spans="1:5" ht="12.75">
      <c r="A43" s="14" t="s">
        <v>39</v>
      </c>
      <c r="B43" s="10" t="s">
        <v>18</v>
      </c>
      <c r="C43" s="7"/>
      <c r="D43" s="31" t="s">
        <v>14</v>
      </c>
      <c r="E43" s="38">
        <f>IF((UPPER(B43)="Y"),-7,0)</f>
        <v>0</v>
      </c>
    </row>
    <row r="44" spans="1:5" ht="12.75">
      <c r="A44" s="14" t="s">
        <v>6</v>
      </c>
      <c r="B44" s="10" t="s">
        <v>18</v>
      </c>
      <c r="C44" s="7"/>
      <c r="D44" s="31" t="s">
        <v>46</v>
      </c>
      <c r="E44" s="38">
        <f>IF((UPPER(B44)="Y"),-5,0)</f>
        <v>0</v>
      </c>
    </row>
    <row r="45" spans="1:5" ht="12.75">
      <c r="A45" s="14" t="s">
        <v>64</v>
      </c>
      <c r="B45" s="10" t="s">
        <v>18</v>
      </c>
      <c r="C45" s="7"/>
      <c r="D45" s="31" t="s">
        <v>46</v>
      </c>
      <c r="E45" s="38">
        <f>IF((UPPER(B45)="Y"),-5,0)</f>
        <v>0</v>
      </c>
    </row>
    <row r="46" spans="1:5" ht="12.75">
      <c r="A46" s="14" t="s">
        <v>65</v>
      </c>
      <c r="B46" s="10" t="s">
        <v>18</v>
      </c>
      <c r="C46" s="7"/>
      <c r="D46" s="31" t="s">
        <v>46</v>
      </c>
      <c r="E46" s="38">
        <f>IF((UPPER(B46)="Y"),-5,0)</f>
        <v>0</v>
      </c>
    </row>
    <row r="47" spans="1:5" ht="12.75">
      <c r="A47" s="14" t="s">
        <v>37</v>
      </c>
      <c r="B47" s="10" t="s">
        <v>18</v>
      </c>
      <c r="C47" s="7"/>
      <c r="D47" s="31" t="s">
        <v>47</v>
      </c>
      <c r="E47" s="38">
        <f>IF((UPPER(B47)="Y"),-3,0)</f>
        <v>0</v>
      </c>
    </row>
    <row r="48" spans="1:5" ht="12.75">
      <c r="A48" s="14" t="s">
        <v>38</v>
      </c>
      <c r="B48" s="10" t="s">
        <v>18</v>
      </c>
      <c r="C48" s="7"/>
      <c r="D48" s="31" t="s">
        <v>47</v>
      </c>
      <c r="E48" s="38">
        <f>IF((UPPER(B48)="Y"),-3,0)</f>
        <v>0</v>
      </c>
    </row>
    <row r="49" spans="1:5" ht="12.75">
      <c r="A49" s="14" t="s">
        <v>66</v>
      </c>
      <c r="B49" s="10" t="s">
        <v>18</v>
      </c>
      <c r="C49" s="7"/>
      <c r="D49" s="31" t="s">
        <v>47</v>
      </c>
      <c r="E49" s="38">
        <f>IF((UPPER(B49)="Y"),-3,0)</f>
        <v>0</v>
      </c>
    </row>
    <row r="50" spans="1:5" ht="12.75">
      <c r="A50" s="16" t="s">
        <v>7</v>
      </c>
      <c r="B50" s="35"/>
      <c r="C50" s="7"/>
      <c r="D50" s="36" t="s">
        <v>67</v>
      </c>
      <c r="E50" s="21">
        <v>5</v>
      </c>
    </row>
    <row r="51" spans="1:6" ht="13.5" thickBot="1">
      <c r="A51" s="18"/>
      <c r="B51" s="22"/>
      <c r="C51" s="22"/>
      <c r="D51" s="24"/>
      <c r="E51" s="19">
        <f>SUM(E4:E50)</f>
        <v>103</v>
      </c>
      <c r="F51">
        <f>E51*G1</f>
        <v>0</v>
      </c>
    </row>
    <row r="52" spans="1:5" ht="12.75">
      <c r="A52" s="6" t="s">
        <v>17</v>
      </c>
      <c r="B52" s="32"/>
      <c r="C52" s="3"/>
      <c r="D52" s="3"/>
      <c r="E52" s="15"/>
    </row>
    <row r="53" spans="1:5" ht="12.75">
      <c r="A53" s="6" t="s">
        <v>19</v>
      </c>
      <c r="B53" s="32"/>
      <c r="C53" s="3"/>
      <c r="D53" s="3"/>
      <c r="E53" s="15"/>
    </row>
    <row r="54" spans="2:5" ht="12.75">
      <c r="B54" s="32"/>
      <c r="C54" s="3"/>
      <c r="D54" s="3"/>
      <c r="E54" s="15"/>
    </row>
    <row r="55" spans="2:5" ht="12.75">
      <c r="B55" s="32"/>
      <c r="C55" s="3"/>
      <c r="D55" s="3"/>
      <c r="E55" s="15"/>
    </row>
    <row r="56" spans="1:5" ht="12.75">
      <c r="A56" s="49" t="s">
        <v>73</v>
      </c>
      <c r="B56" s="32"/>
      <c r="C56" s="3"/>
      <c r="D56" s="3"/>
      <c r="E56" s="15"/>
    </row>
    <row r="57" spans="1:5" ht="12.75">
      <c r="A57" s="48" t="s">
        <v>74</v>
      </c>
      <c r="B57" s="32"/>
      <c r="C57" s="3"/>
      <c r="D57" s="3"/>
      <c r="E57" s="15"/>
    </row>
    <row r="58" spans="1:5" ht="12.75">
      <c r="A58" s="48" t="s">
        <v>75</v>
      </c>
      <c r="B58" s="32"/>
      <c r="C58" s="3"/>
      <c r="D58" s="3"/>
      <c r="E58" s="15"/>
    </row>
    <row r="59" spans="2:5" ht="13.5" thickBot="1">
      <c r="B59" s="33"/>
      <c r="C59" s="34"/>
      <c r="D59" s="34"/>
      <c r="E59" s="19"/>
    </row>
    <row r="61" spans="2:4" ht="12.75">
      <c r="B61" s="41"/>
      <c r="C61" s="41"/>
      <c r="D61" s="41"/>
    </row>
    <row r="78" ht="12.75">
      <c r="F78" t="s">
        <v>48</v>
      </c>
    </row>
    <row r="79" spans="6:7" ht="12.75">
      <c r="F79" s="39">
        <v>5000</v>
      </c>
      <c r="G79" s="39"/>
    </row>
    <row r="81" ht="12.75">
      <c r="F81" t="s">
        <v>49</v>
      </c>
    </row>
    <row r="82" ht="12.75">
      <c r="F82">
        <v>50000</v>
      </c>
    </row>
    <row r="85" spans="6:7" ht="12.75">
      <c r="F85" s="40" t="e">
        <f>((F82*#REF!)-#REF!)/#REF!</f>
        <v>#REF!</v>
      </c>
      <c r="G85" s="40"/>
    </row>
  </sheetData>
  <sheetProtection/>
  <mergeCells count="7">
    <mergeCell ref="A1:E1"/>
    <mergeCell ref="A2:C2"/>
    <mergeCell ref="A33:E33"/>
    <mergeCell ref="A38:E38"/>
    <mergeCell ref="A29:E29"/>
    <mergeCell ref="A24:E24"/>
    <mergeCell ref="A3:E3"/>
  </mergeCells>
  <conditionalFormatting sqref="E2">
    <cfRule type="cellIs" priority="1" dxfId="2" operator="lessThan" stopIfTrue="1">
      <formula>25</formula>
    </cfRule>
    <cfRule type="cellIs" priority="2" dxfId="1" operator="between" stopIfTrue="1">
      <formula>25</formula>
      <formula>50</formula>
    </cfRule>
    <cfRule type="cellIs" priority="3" dxfId="0" operator="greaterThan" stopIfTrue="1">
      <formula>50</formula>
    </cfRule>
  </conditionalFormatting>
  <printOptions/>
  <pageMargins left="0.75" right="0.75" top="1" bottom="1" header="0.5" footer="0.5"/>
  <pageSetup fitToHeight="1" fitToWidth="1" horizontalDpi="300" verticalDpi="300" orientation="portrait" scale="85"/>
  <headerFooter alignWithMargins="0">
    <oddFooter>&amp;C(c) The Perfect Pitch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2" sqref="F22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Perfect Pitch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RFP One Page Analysis</dc:title>
  <dc:subject/>
  <dc:creator>John Care</dc:creator>
  <cp:keywords/>
  <dc:description>(c) The Perfect Pitch.
Permission granted to Business Objects to reproduce for internal usage only.</dc:description>
  <cp:lastModifiedBy>Microsoft Office User</cp:lastModifiedBy>
  <cp:lastPrinted>2005-11-22T15:23:31Z</cp:lastPrinted>
  <dcterms:created xsi:type="dcterms:W3CDTF">2002-05-29T14:42:55Z</dcterms:created>
  <dcterms:modified xsi:type="dcterms:W3CDTF">2015-10-08T19:38:34Z</dcterms:modified>
  <cp:category/>
  <cp:version/>
  <cp:contentType/>
  <cp:contentStatus/>
</cp:coreProperties>
</file>